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640"/>
  </bookViews>
  <sheets>
    <sheet name="Лист1" sheetId="1" r:id="rId1"/>
    <sheet name="XLR_NoRangeSheet" sheetId="2" state="veryHidden" r:id="rId2"/>
  </sheets>
  <definedNames>
    <definedName name="Query1">Лист1!$A$7:$Z$20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Лист1!$A$27:$L$27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10" i="1"/>
  <c r="I11"/>
  <c r="I12"/>
  <c r="I13"/>
  <c r="I14"/>
  <c r="I15"/>
  <c r="I16"/>
  <c r="I17"/>
  <c r="I18"/>
  <c r="I19"/>
  <c r="I9"/>
  <c r="K19"/>
  <c r="K8" l="1"/>
  <c r="K9"/>
  <c r="K10"/>
  <c r="K11"/>
  <c r="K12"/>
  <c r="K13"/>
  <c r="K14"/>
  <c r="K15"/>
  <c r="K16"/>
  <c r="K17"/>
  <c r="K18"/>
  <c r="K7"/>
  <c r="D31" l="1"/>
  <c r="L8" l="1"/>
  <c r="L9"/>
  <c r="L10"/>
  <c r="L11"/>
  <c r="L12"/>
  <c r="L13"/>
  <c r="L14"/>
  <c r="L15"/>
  <c r="L16"/>
  <c r="L17"/>
  <c r="L18"/>
  <c r="L19"/>
  <c r="L7"/>
  <c r="L20" l="1"/>
  <c r="K20"/>
  <c r="B19"/>
  <c r="B18"/>
  <c r="B17"/>
  <c r="B16"/>
  <c r="B15"/>
  <c r="B14"/>
  <c r="B13"/>
  <c r="B12"/>
  <c r="B11"/>
  <c r="B10"/>
  <c r="B9"/>
  <c r="B8"/>
  <c r="B7"/>
  <c r="B5" i="2"/>
  <c r="L21" i="1" l="1"/>
</calcChain>
</file>

<file path=xl/sharedStrings.xml><?xml version="1.0" encoding="utf-8"?>
<sst xmlns="http://schemas.openxmlformats.org/spreadsheetml/2006/main" count="111" uniqueCount="81">
  <si>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</si>
  <si>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</si>
  <si>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</si>
  <si>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</si>
  <si>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</si>
  <si>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</si>
  <si>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</si>
  <si>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</si>
  <si>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</si>
  <si>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</si>
  <si>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</si>
  <si>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</si>
  <si>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</si>
  <si>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</si>
  <si>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</si>
  <si>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</si>
  <si>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</si>
  <si>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</si>
  <si>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</si>
  <si>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</si>
  <si>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</si>
  <si>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</si>
  <si>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</si>
  <si>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</si>
  <si>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</si>
  <si>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развития (ОР)</t>
  </si>
  <si>
    <t>Приложение 1.3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</si>
  <si>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</si>
  <si>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</si>
  <si>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</si>
  <si>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</si>
  <si>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</si>
  <si>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</si>
  <si>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</si>
  <si>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</si>
  <si>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</si>
  <si>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</si>
  <si>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</si>
  <si>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38858</t>
  </si>
  <si>
    <t>КАРТА MSC1000G</t>
  </si>
  <si>
    <t>Управляющая карта</t>
  </si>
  <si>
    <t>38865</t>
  </si>
  <si>
    <t>Комплект кабелей для IES-5000 для 48-портовых модулей</t>
  </si>
  <si>
    <t>38853</t>
  </si>
  <si>
    <t>ШАССИ IES-1000-AC</t>
  </si>
  <si>
    <t>Шасси DSLAM 1U c питанием AC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</si>
  <si>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</si>
  <si>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</si>
  <si>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</si>
  <si>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</si>
  <si>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</si>
  <si>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</si>
  <si>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</si>
  <si>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</si>
  <si>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</si>
  <si>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</si>
  <si>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</si>
  <si>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</si>
  <si>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</si>
  <si>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</si>
  <si>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</si>
  <si>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43072</t>
  </si>
  <si>
    <t>КАРТА ASC1224-61 24-ПОРТОВЫЙ СПЛИТТЕРНЫЙ МОДУЛЬ ADSL</t>
  </si>
  <si>
    <t>24-портовый сплиттерный модуль ADSL</t>
  </si>
  <si>
    <t>I кв. (10.03.2015)</t>
  </si>
  <si>
    <t>II кв. (27.04.2015)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</si>
  <si>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</si>
  <si>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</si>
  <si>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Транспортировка товара</t>
  </si>
  <si>
    <t>Инициатор закупки, конт. лицо</t>
  </si>
  <si>
    <t xml:space="preserve"> тел. 8(347)221-57-43</t>
  </si>
  <si>
    <t>Срок поставки</t>
  </si>
  <si>
    <t>до 10 марта 2015г., до 27 апреля 2015г.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</si>
  <si>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</si>
  <si>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>Адрес поставки</t>
  </si>
  <si>
    <t>КАРТА ALC1272G-51</t>
  </si>
  <si>
    <t>72-портовый линейный модуль ADSL2+ (Annex A)</t>
  </si>
  <si>
    <t>КОМПЛЕКТ IES-5000 CABLE PACK FOR 72 PORTS CARD</t>
  </si>
  <si>
    <t>Предельная сумма лота составляет:   67109907,80   руб. с НДС.</t>
  </si>
  <si>
    <t>Приложение 1</t>
  </si>
  <si>
    <t>Республика Башкортостан, г. Уфа, ул. Каспийская, д. 14; Мухаметшина З.Р. 89018173671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</si>
</sst>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31"/>
  <sheetViews>
    <sheetView tabSelected="1" view="pageBreakPreview" topLeftCell="A25" zoomScale="85" zoomScaleSheetLayoutView="85" workbookViewId="0">
      <selection activeCell="A29" sqref="A29:XFD29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8.7109375" customWidth="1"/>
    <col min="7" max="7" width="7.140625" customWidth="1"/>
    <col min="10" max="10" width="11.5703125" style="6" customWidth="1"/>
    <col min="11" max="11" width="15.140625" style="6" customWidth="1"/>
    <col min="12" max="12" width="15.140625" style="8" customWidth="1"/>
    <col min="13" max="13" width="41.7109375" customWidth="1"/>
    <col min="22" max="25" width="9.140625" style="9"/>
  </cols>
  <sheetData>
    <row r="1" spans="1:26">
      <c r="L1" s="9" t="s">
        <v>79</v>
      </c>
    </row>
    <row r="2" spans="1:26">
      <c r="B2" s="53" t="s">
        <v>4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6">
      <c r="B3" t="s">
        <v>14</v>
      </c>
      <c r="C3" s="9" t="s">
        <v>19</v>
      </c>
      <c r="D3" s="20"/>
      <c r="E3" s="19"/>
      <c r="G3" s="19"/>
      <c r="L3" s="19"/>
    </row>
    <row r="4" spans="1:26" s="10" customFormat="1" ht="15" customHeight="1">
      <c r="B4" s="33" t="s">
        <v>0</v>
      </c>
      <c r="C4" s="56" t="s">
        <v>15</v>
      </c>
      <c r="D4" s="33" t="s">
        <v>7</v>
      </c>
      <c r="E4" s="33" t="s">
        <v>1</v>
      </c>
      <c r="F4" s="33" t="s">
        <v>6</v>
      </c>
      <c r="G4" s="55" t="s">
        <v>8</v>
      </c>
      <c r="H4" s="55"/>
      <c r="I4" s="55"/>
      <c r="J4" s="36" t="s">
        <v>10</v>
      </c>
      <c r="K4" s="34" t="s">
        <v>11</v>
      </c>
      <c r="L4" s="54" t="s">
        <v>13</v>
      </c>
      <c r="M4" s="33" t="s">
        <v>74</v>
      </c>
    </row>
    <row r="5" spans="1:26" s="11" customFormat="1" ht="132.75" customHeight="1">
      <c r="B5" s="33"/>
      <c r="C5" s="57"/>
      <c r="D5" s="33"/>
      <c r="E5" s="33"/>
      <c r="F5" s="33"/>
      <c r="G5" s="7" t="s">
        <v>64</v>
      </c>
      <c r="H5" s="7" t="s">
        <v>65</v>
      </c>
      <c r="I5" s="7" t="s">
        <v>9</v>
      </c>
      <c r="J5" s="37"/>
      <c r="K5" s="35"/>
      <c r="L5" s="54"/>
      <c r="M5" s="33"/>
    </row>
    <row r="6" spans="1:26" s="10" customFormat="1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31">
        <v>12</v>
      </c>
    </row>
    <row r="7" spans="1:26" ht="45">
      <c r="A7" s="9"/>
      <c r="B7" s="5">
        <f t="shared" ref="B7:B19" si="0">ROW()-6</f>
        <v>1</v>
      </c>
      <c r="C7" s="5" t="s">
        <v>27</v>
      </c>
      <c r="D7" s="1" t="s">
        <v>28</v>
      </c>
      <c r="E7" s="1" t="s">
        <v>29</v>
      </c>
      <c r="F7" s="3" t="s">
        <v>30</v>
      </c>
      <c r="G7" s="26">
        <v>58</v>
      </c>
      <c r="H7" s="26">
        <v>248</v>
      </c>
      <c r="I7" s="21">
        <v>306</v>
      </c>
      <c r="J7" s="32">
        <v>3680.0000000000005</v>
      </c>
      <c r="K7" s="4">
        <f>I7*J7</f>
        <v>1126080.0000000002</v>
      </c>
      <c r="L7" s="4">
        <f>K7*1.18</f>
        <v>1328774.4000000001</v>
      </c>
      <c r="M7" s="30" t="s">
        <v>80</v>
      </c>
      <c r="N7" s="9"/>
      <c r="O7" s="9"/>
      <c r="P7" s="9"/>
      <c r="Q7" s="9"/>
      <c r="R7" s="9"/>
      <c r="S7" s="9"/>
      <c r="T7" s="9"/>
      <c r="U7" s="9"/>
      <c r="Z7" s="9"/>
    </row>
    <row r="8" spans="1:26" ht="45">
      <c r="A8" s="9"/>
      <c r="B8" s="5">
        <f t="shared" si="0"/>
        <v>2</v>
      </c>
      <c r="C8" s="5" t="s">
        <v>31</v>
      </c>
      <c r="D8" s="1" t="s">
        <v>32</v>
      </c>
      <c r="E8" s="1" t="s">
        <v>33</v>
      </c>
      <c r="F8" s="3" t="s">
        <v>30</v>
      </c>
      <c r="G8" s="26">
        <v>213</v>
      </c>
      <c r="H8" s="26">
        <v>920</v>
      </c>
      <c r="I8" s="21">
        <v>1133</v>
      </c>
      <c r="J8" s="32">
        <v>1421.82</v>
      </c>
      <c r="K8" s="4">
        <f t="shared" ref="K8:K18" si="1">I8*J8</f>
        <v>1610922.0599999998</v>
      </c>
      <c r="L8" s="4">
        <f t="shared" ref="L8:L19" si="2">K8*1.18</f>
        <v>1900888.0307999996</v>
      </c>
      <c r="M8" s="30" t="s">
        <v>80</v>
      </c>
      <c r="N8" s="9"/>
      <c r="O8" s="9"/>
      <c r="P8" s="9"/>
      <c r="Q8" s="9"/>
      <c r="R8" s="9"/>
      <c r="S8" s="9"/>
      <c r="T8" s="9"/>
      <c r="U8" s="9"/>
      <c r="Z8" s="9"/>
    </row>
    <row r="9" spans="1:26" s="9" customFormat="1" ht="45">
      <c r="B9" s="5">
        <f t="shared" si="0"/>
        <v>3</v>
      </c>
      <c r="C9" s="5" t="s">
        <v>34</v>
      </c>
      <c r="D9" s="1" t="s">
        <v>35</v>
      </c>
      <c r="E9" s="1" t="s">
        <v>36</v>
      </c>
      <c r="F9" s="3" t="s">
        <v>30</v>
      </c>
      <c r="G9" s="26">
        <v>25</v>
      </c>
      <c r="H9" s="26">
        <v>140</v>
      </c>
      <c r="I9" s="26">
        <f>G9+H9</f>
        <v>165</v>
      </c>
      <c r="J9" s="32">
        <v>39476.370000000003</v>
      </c>
      <c r="K9" s="4">
        <f t="shared" si="1"/>
        <v>6513601.0500000007</v>
      </c>
      <c r="L9" s="4">
        <f t="shared" si="2"/>
        <v>7686049.2390000001</v>
      </c>
      <c r="M9" s="30" t="s">
        <v>80</v>
      </c>
    </row>
    <row r="10" spans="1:26" s="9" customFormat="1" ht="256.5" customHeight="1">
      <c r="B10" s="5">
        <f t="shared" si="0"/>
        <v>4</v>
      </c>
      <c r="C10" s="5" t="s">
        <v>37</v>
      </c>
      <c r="D10" s="1" t="s">
        <v>75</v>
      </c>
      <c r="E10" s="1" t="s">
        <v>76</v>
      </c>
      <c r="F10" s="3" t="s">
        <v>30</v>
      </c>
      <c r="G10" s="26">
        <v>35</v>
      </c>
      <c r="H10" s="26">
        <v>161</v>
      </c>
      <c r="I10" s="26">
        <f t="shared" ref="I10:I19" si="3">G10+H10</f>
        <v>196</v>
      </c>
      <c r="J10" s="32">
        <v>157662.43</v>
      </c>
      <c r="K10" s="4">
        <f t="shared" si="1"/>
        <v>30901836.279999997</v>
      </c>
      <c r="L10" s="4">
        <f t="shared" si="2"/>
        <v>36464166.810399994</v>
      </c>
      <c r="M10" s="30" t="s">
        <v>80</v>
      </c>
    </row>
    <row r="11" spans="1:26" ht="225" customHeight="1">
      <c r="A11" s="9"/>
      <c r="B11" s="5">
        <f t="shared" si="0"/>
        <v>5</v>
      </c>
      <c r="C11" s="5" t="s">
        <v>38</v>
      </c>
      <c r="D11" s="1" t="s">
        <v>39</v>
      </c>
      <c r="E11" s="1" t="s">
        <v>40</v>
      </c>
      <c r="F11" s="3" t="s">
        <v>30</v>
      </c>
      <c r="G11" s="21">
        <v>6</v>
      </c>
      <c r="H11" s="26">
        <v>72</v>
      </c>
      <c r="I11" s="26">
        <f t="shared" si="3"/>
        <v>78</v>
      </c>
      <c r="J11" s="32">
        <v>48007.28</v>
      </c>
      <c r="K11" s="4">
        <f t="shared" si="1"/>
        <v>3744567.84</v>
      </c>
      <c r="L11" s="4">
        <f t="shared" si="2"/>
        <v>4418590.0511999996</v>
      </c>
      <c r="M11" s="30" t="s">
        <v>80</v>
      </c>
      <c r="N11" s="9"/>
      <c r="O11" s="9"/>
      <c r="P11" s="9"/>
      <c r="Q11" s="9"/>
      <c r="R11" s="9"/>
      <c r="S11" s="9"/>
      <c r="T11" s="9"/>
      <c r="U11" s="9"/>
      <c r="Z11" s="9"/>
    </row>
    <row r="12" spans="1:26" ht="45">
      <c r="A12" s="9"/>
      <c r="B12" s="5">
        <f t="shared" si="0"/>
        <v>6</v>
      </c>
      <c r="C12" s="5" t="s">
        <v>41</v>
      </c>
      <c r="D12" s="1" t="s">
        <v>77</v>
      </c>
      <c r="E12" s="1" t="s">
        <v>42</v>
      </c>
      <c r="F12" s="3" t="s">
        <v>30</v>
      </c>
      <c r="G12" s="26">
        <v>18</v>
      </c>
      <c r="H12" s="26">
        <v>82</v>
      </c>
      <c r="I12" s="26">
        <f t="shared" si="3"/>
        <v>100</v>
      </c>
      <c r="J12" s="32">
        <v>3988.9016949152547</v>
      </c>
      <c r="K12" s="4">
        <f t="shared" si="1"/>
        <v>398890.16949152545</v>
      </c>
      <c r="L12" s="4">
        <f t="shared" si="2"/>
        <v>470690.4</v>
      </c>
      <c r="M12" s="30" t="s">
        <v>80</v>
      </c>
      <c r="N12" s="9"/>
      <c r="O12" s="9"/>
      <c r="P12" s="9"/>
      <c r="Q12" s="9"/>
      <c r="R12" s="9"/>
      <c r="S12" s="9"/>
      <c r="T12" s="9"/>
      <c r="U12" s="9"/>
      <c r="Z12" s="9"/>
    </row>
    <row r="13" spans="1:26" ht="45">
      <c r="A13" s="9"/>
      <c r="B13" s="5">
        <f t="shared" si="0"/>
        <v>7</v>
      </c>
      <c r="C13" s="5" t="s">
        <v>43</v>
      </c>
      <c r="D13" s="1" t="s">
        <v>44</v>
      </c>
      <c r="E13" s="1" t="s">
        <v>45</v>
      </c>
      <c r="F13" s="3" t="s">
        <v>30</v>
      </c>
      <c r="G13" s="26">
        <v>10</v>
      </c>
      <c r="H13" s="26">
        <v>31</v>
      </c>
      <c r="I13" s="26">
        <f t="shared" si="3"/>
        <v>41</v>
      </c>
      <c r="J13" s="32">
        <v>10705.46</v>
      </c>
      <c r="K13" s="4">
        <f t="shared" si="1"/>
        <v>438923.86</v>
      </c>
      <c r="L13" s="4">
        <f t="shared" si="2"/>
        <v>517930.15479999996</v>
      </c>
      <c r="M13" s="30" t="s">
        <v>80</v>
      </c>
      <c r="N13" s="9"/>
      <c r="O13" s="9"/>
      <c r="P13" s="9"/>
      <c r="Q13" s="9"/>
      <c r="R13" s="9"/>
      <c r="S13" s="9"/>
      <c r="T13" s="9"/>
      <c r="U13" s="9"/>
      <c r="Z13" s="9"/>
    </row>
    <row r="14" spans="1:26" s="9" customFormat="1" ht="45">
      <c r="B14" s="5">
        <f t="shared" si="0"/>
        <v>8</v>
      </c>
      <c r="C14" s="5" t="s">
        <v>46</v>
      </c>
      <c r="D14" s="1" t="s">
        <v>47</v>
      </c>
      <c r="E14" s="1" t="s">
        <v>48</v>
      </c>
      <c r="F14" s="3" t="s">
        <v>30</v>
      </c>
      <c r="G14" s="26">
        <v>10</v>
      </c>
      <c r="H14" s="26">
        <v>10</v>
      </c>
      <c r="I14" s="26">
        <f t="shared" si="3"/>
        <v>20</v>
      </c>
      <c r="J14" s="32">
        <v>10705.46</v>
      </c>
      <c r="K14" s="4">
        <f t="shared" si="1"/>
        <v>214109.19999999998</v>
      </c>
      <c r="L14" s="4">
        <f t="shared" si="2"/>
        <v>252648.85599999997</v>
      </c>
      <c r="M14" s="30" t="s">
        <v>80</v>
      </c>
    </row>
    <row r="15" spans="1:26" s="9" customFormat="1" ht="45">
      <c r="B15" s="5">
        <f t="shared" si="0"/>
        <v>9</v>
      </c>
      <c r="C15" s="5" t="s">
        <v>49</v>
      </c>
      <c r="D15" s="1" t="s">
        <v>50</v>
      </c>
      <c r="E15" s="1" t="s">
        <v>51</v>
      </c>
      <c r="F15" s="3" t="s">
        <v>30</v>
      </c>
      <c r="G15" s="26">
        <v>10</v>
      </c>
      <c r="H15" s="26">
        <v>16</v>
      </c>
      <c r="I15" s="26">
        <f t="shared" si="3"/>
        <v>26</v>
      </c>
      <c r="J15" s="32">
        <v>42487.28</v>
      </c>
      <c r="K15" s="4">
        <f t="shared" si="1"/>
        <v>1104669.28</v>
      </c>
      <c r="L15" s="4">
        <f t="shared" si="2"/>
        <v>1303509.7504</v>
      </c>
      <c r="M15" s="30" t="s">
        <v>80</v>
      </c>
    </row>
    <row r="16" spans="1:26" ht="45">
      <c r="A16" s="9"/>
      <c r="B16" s="5">
        <f t="shared" si="0"/>
        <v>10</v>
      </c>
      <c r="C16" s="5" t="s">
        <v>52</v>
      </c>
      <c r="D16" s="1" t="s">
        <v>53</v>
      </c>
      <c r="E16" s="1" t="s">
        <v>54</v>
      </c>
      <c r="F16" s="3" t="s">
        <v>30</v>
      </c>
      <c r="G16" s="26">
        <v>10</v>
      </c>
      <c r="H16" s="26">
        <v>14</v>
      </c>
      <c r="I16" s="26">
        <f t="shared" si="3"/>
        <v>24</v>
      </c>
      <c r="J16" s="32">
        <v>30610.91</v>
      </c>
      <c r="K16" s="4">
        <f t="shared" si="1"/>
        <v>734661.84</v>
      </c>
      <c r="L16" s="4">
        <f t="shared" si="2"/>
        <v>866900.97119999991</v>
      </c>
      <c r="M16" s="30" t="s">
        <v>80</v>
      </c>
      <c r="N16" s="9"/>
      <c r="O16" s="9"/>
      <c r="P16" s="9"/>
      <c r="Q16" s="9"/>
      <c r="R16" s="9"/>
      <c r="S16" s="9"/>
      <c r="T16" s="9"/>
      <c r="U16" s="9"/>
      <c r="Z16" s="9"/>
    </row>
    <row r="17" spans="1:26" ht="225.75" customHeight="1">
      <c r="A17" s="9"/>
      <c r="B17" s="5">
        <f t="shared" si="0"/>
        <v>11</v>
      </c>
      <c r="C17" s="5" t="s">
        <v>55</v>
      </c>
      <c r="D17" s="1" t="s">
        <v>56</v>
      </c>
      <c r="E17" s="1" t="s">
        <v>57</v>
      </c>
      <c r="F17" s="3" t="s">
        <v>30</v>
      </c>
      <c r="G17" s="26">
        <v>10</v>
      </c>
      <c r="H17" s="26">
        <v>44</v>
      </c>
      <c r="I17" s="26">
        <f t="shared" si="3"/>
        <v>54</v>
      </c>
      <c r="J17" s="32">
        <v>39476.370000000003</v>
      </c>
      <c r="K17" s="4">
        <f t="shared" si="1"/>
        <v>2131723.98</v>
      </c>
      <c r="L17" s="4">
        <f t="shared" si="2"/>
        <v>2515434.2963999999</v>
      </c>
      <c r="M17" s="30" t="s">
        <v>80</v>
      </c>
      <c r="N17" s="9"/>
      <c r="O17" s="9"/>
      <c r="P17" s="9"/>
      <c r="Q17" s="9"/>
      <c r="R17" s="9"/>
      <c r="S17" s="9"/>
      <c r="T17" s="9"/>
      <c r="U17" s="9"/>
      <c r="Z17" s="9"/>
    </row>
    <row r="18" spans="1:26" s="9" customFormat="1" ht="224.25" customHeight="1">
      <c r="B18" s="5">
        <f t="shared" si="0"/>
        <v>12</v>
      </c>
      <c r="C18" s="5" t="s">
        <v>58</v>
      </c>
      <c r="D18" s="1" t="s">
        <v>59</v>
      </c>
      <c r="E18" s="1" t="s">
        <v>60</v>
      </c>
      <c r="F18" s="3" t="s">
        <v>30</v>
      </c>
      <c r="G18" s="26">
        <v>10</v>
      </c>
      <c r="H18" s="26">
        <v>44</v>
      </c>
      <c r="I18" s="26">
        <f t="shared" si="3"/>
        <v>54</v>
      </c>
      <c r="J18" s="32">
        <v>23418.19</v>
      </c>
      <c r="K18" s="4">
        <f t="shared" si="1"/>
        <v>1264582.26</v>
      </c>
      <c r="L18" s="4">
        <f t="shared" si="2"/>
        <v>1492207.0667999999</v>
      </c>
      <c r="M18" s="30" t="s">
        <v>80</v>
      </c>
    </row>
    <row r="19" spans="1:26" s="9" customFormat="1" ht="226.5" customHeight="1">
      <c r="B19" s="5">
        <f t="shared" si="0"/>
        <v>13</v>
      </c>
      <c r="C19" s="5" t="s">
        <v>61</v>
      </c>
      <c r="D19" s="1" t="s">
        <v>62</v>
      </c>
      <c r="E19" s="1" t="s">
        <v>63</v>
      </c>
      <c r="F19" s="3" t="s">
        <v>30</v>
      </c>
      <c r="G19" s="26">
        <v>105</v>
      </c>
      <c r="H19" s="26">
        <v>483</v>
      </c>
      <c r="I19" s="26">
        <f t="shared" si="3"/>
        <v>588</v>
      </c>
      <c r="J19" s="32">
        <v>11374.55</v>
      </c>
      <c r="K19" s="4">
        <f>J19*I19</f>
        <v>6688235.3999999994</v>
      </c>
      <c r="L19" s="4">
        <f t="shared" si="2"/>
        <v>7892117.7719999989</v>
      </c>
      <c r="M19" s="30" t="s">
        <v>80</v>
      </c>
    </row>
    <row r="20" spans="1:26">
      <c r="A20" s="9"/>
      <c r="B20" s="14"/>
      <c r="C20" s="16"/>
      <c r="D20" s="15"/>
      <c r="E20" s="15"/>
      <c r="F20" s="16"/>
      <c r="G20" s="16"/>
      <c r="H20" s="16"/>
      <c r="I20" s="16"/>
      <c r="J20" s="17"/>
      <c r="K20" s="18">
        <f>SUM($K$7:$K$19)</f>
        <v>56872803.219491526</v>
      </c>
      <c r="L20" s="18">
        <f>SUM(L7:L19)</f>
        <v>67109907.79899998</v>
      </c>
      <c r="M20" s="9"/>
      <c r="N20" s="9"/>
      <c r="O20" s="9"/>
      <c r="P20" s="9"/>
      <c r="Q20" s="9"/>
      <c r="R20" s="9"/>
      <c r="S20" s="9"/>
      <c r="T20" s="9"/>
      <c r="U20" s="9"/>
      <c r="Z20" s="9"/>
    </row>
    <row r="21" spans="1:26">
      <c r="A21" s="9"/>
      <c r="B21" s="13"/>
      <c r="C21" s="13"/>
      <c r="D21" s="2"/>
      <c r="E21" s="2"/>
      <c r="F21" s="13"/>
      <c r="G21" s="13"/>
      <c r="H21" s="13"/>
      <c r="I21" s="13"/>
      <c r="J21" s="13"/>
      <c r="K21" s="13" t="s">
        <v>12</v>
      </c>
      <c r="L21" s="25">
        <f>L20-K20</f>
        <v>10237104.579508454</v>
      </c>
      <c r="M21" s="9"/>
      <c r="N21" s="9"/>
      <c r="O21" s="9"/>
      <c r="P21" s="9"/>
      <c r="Q21" s="9"/>
      <c r="R21" s="9"/>
      <c r="S21" s="9"/>
      <c r="T21" s="9"/>
      <c r="U21" s="9"/>
      <c r="Z21" s="9"/>
    </row>
    <row r="22" spans="1:26">
      <c r="A22" s="9"/>
      <c r="B22" s="44" t="s">
        <v>78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9"/>
      <c r="N22" s="9"/>
      <c r="O22" s="9"/>
      <c r="P22" s="9"/>
      <c r="Q22" s="9"/>
      <c r="R22" s="9"/>
      <c r="S22" s="9"/>
      <c r="T22" s="9"/>
      <c r="U22" s="9"/>
      <c r="Z22" s="9"/>
    </row>
    <row r="23" spans="1:26" s="9" customFormat="1">
      <c r="B23" s="38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26" s="9" customFormat="1">
      <c r="B24" s="41" t="s">
        <v>71</v>
      </c>
      <c r="C24" s="43"/>
      <c r="D24" s="50" t="s">
        <v>72</v>
      </c>
      <c r="E24" s="51"/>
      <c r="F24" s="51"/>
      <c r="G24" s="51"/>
      <c r="H24" s="51"/>
      <c r="I24" s="51"/>
      <c r="J24" s="51"/>
      <c r="K24" s="51"/>
      <c r="L24" s="52"/>
    </row>
    <row r="25" spans="1:26" ht="33" customHeight="1">
      <c r="B25" s="39" t="s">
        <v>68</v>
      </c>
      <c r="C25" s="40"/>
      <c r="D25" s="41" t="s">
        <v>66</v>
      </c>
      <c r="E25" s="42"/>
      <c r="F25" s="42"/>
      <c r="G25" s="42"/>
      <c r="H25" s="42"/>
      <c r="I25" s="42"/>
      <c r="J25" s="42"/>
      <c r="K25" s="42"/>
      <c r="L25" s="43"/>
    </row>
    <row r="26" spans="1:26" ht="110.25" customHeight="1">
      <c r="B26" s="45" t="s">
        <v>3</v>
      </c>
      <c r="C26" s="45"/>
      <c r="D26" s="46" t="s">
        <v>73</v>
      </c>
      <c r="E26" s="47"/>
      <c r="F26" s="47"/>
      <c r="G26" s="47"/>
      <c r="H26" s="47"/>
      <c r="I26" s="47"/>
      <c r="J26" s="47"/>
      <c r="K26" s="47"/>
      <c r="L26" s="48"/>
      <c r="M26" s="2"/>
      <c r="N26" s="2"/>
      <c r="O26" s="2"/>
      <c r="P26" s="2"/>
      <c r="Q26" s="2"/>
    </row>
    <row r="27" spans="1:26" ht="24" customHeight="1">
      <c r="A27" s="9"/>
      <c r="B27" s="49" t="s">
        <v>69</v>
      </c>
      <c r="C27" s="49"/>
      <c r="D27" s="41" t="s">
        <v>67</v>
      </c>
      <c r="E27" s="42"/>
      <c r="F27" s="42"/>
      <c r="G27" s="42"/>
      <c r="H27" s="42"/>
      <c r="I27" s="42"/>
      <c r="J27" s="42"/>
      <c r="K27" s="42"/>
      <c r="L27" s="43"/>
    </row>
    <row r="28" spans="1:26" ht="15" customHeight="1">
      <c r="A28" s="9"/>
      <c r="B28" s="9"/>
      <c r="D28" s="9"/>
      <c r="E28" s="9"/>
      <c r="F28" s="9"/>
      <c r="G28" s="9"/>
      <c r="H28" s="9"/>
      <c r="I28" s="9"/>
      <c r="J28" s="9"/>
      <c r="K28" s="9"/>
      <c r="L28" s="9"/>
    </row>
    <row r="29" spans="1:26" ht="15" customHeight="1">
      <c r="B29" s="27"/>
      <c r="D29" s="9"/>
      <c r="E29" s="2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Z29" s="9"/>
    </row>
    <row r="30" spans="1:26">
      <c r="A30" s="9"/>
      <c r="B30" s="27"/>
      <c r="D30" s="9"/>
      <c r="E30" s="28"/>
      <c r="F30" s="9"/>
      <c r="G30" s="9"/>
      <c r="H30" s="9"/>
      <c r="I30" s="9"/>
      <c r="J30" s="9"/>
      <c r="K30" s="9"/>
      <c r="L30" s="9"/>
    </row>
    <row r="31" spans="1:26">
      <c r="B31" s="27" t="s">
        <v>5</v>
      </c>
      <c r="C31" s="27"/>
      <c r="D31" s="29" t="str">
        <f>Query2_USERN</f>
        <v>Бадьина Лилия Альбертовна</v>
      </c>
      <c r="E31" s="27" t="s">
        <v>70</v>
      </c>
      <c r="F31" s="27"/>
      <c r="G31" s="27"/>
      <c r="H31" s="27"/>
      <c r="I31" s="27"/>
      <c r="J31" s="27"/>
      <c r="K31" s="27"/>
      <c r="L31" s="27"/>
      <c r="M31" s="9"/>
      <c r="N31" s="9"/>
      <c r="O31" s="9"/>
      <c r="P31" s="9"/>
      <c r="Q31" s="9"/>
      <c r="R31" s="9"/>
      <c r="S31" s="9"/>
      <c r="T31" s="9"/>
      <c r="U31" s="9"/>
      <c r="Z31" s="9"/>
    </row>
  </sheetData>
  <mergeCells count="21">
    <mergeCell ref="B2:L2"/>
    <mergeCell ref="B4:B5"/>
    <mergeCell ref="D4:D5"/>
    <mergeCell ref="L4:L5"/>
    <mergeCell ref="E4:E5"/>
    <mergeCell ref="F4:F5"/>
    <mergeCell ref="G4:I4"/>
    <mergeCell ref="C4:C5"/>
    <mergeCell ref="B26:C26"/>
    <mergeCell ref="D26:L26"/>
    <mergeCell ref="B27:C27"/>
    <mergeCell ref="D27:L27"/>
    <mergeCell ref="B24:C24"/>
    <mergeCell ref="D24:L24"/>
    <mergeCell ref="M4:M5"/>
    <mergeCell ref="K4:K5"/>
    <mergeCell ref="J4:J5"/>
    <mergeCell ref="B23:L23"/>
    <mergeCell ref="B25:C25"/>
    <mergeCell ref="D25:L25"/>
    <mergeCell ref="B22:L22"/>
  </mergeCells>
  <pageMargins left="0" right="0" top="0" bottom="0" header="0.31496062992125984" footer="0.31496062992125984"/>
  <pageSetup paperSize="9" scale="76" fitToHeight="0" orientation="landscape" r:id="rId1"/>
  <headerFooter>
    <oddFooter>&amp;C&amp;P</oddFooter>
  </headerFooter>
  <rowBreaks count="1" manualBreakCount="1">
    <brk id="1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16</v>
      </c>
      <c r="B5" t="e">
        <f>XLR_ERRNAME</f>
        <v>#NAME?</v>
      </c>
    </row>
    <row r="6" spans="1:19">
      <c r="A6" t="s">
        <v>17</v>
      </c>
      <c r="B6">
        <v>7098</v>
      </c>
      <c r="C6" s="24" t="s">
        <v>18</v>
      </c>
      <c r="D6">
        <v>4861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  <c r="O6">
        <v>1051</v>
      </c>
      <c r="P6" s="24" t="s">
        <v>25</v>
      </c>
      <c r="Q6">
        <v>0</v>
      </c>
      <c r="R6" s="24" t="s">
        <v>21</v>
      </c>
      <c r="S6" s="2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2014-12-12T05:09:38Z</cp:lastPrinted>
  <dcterms:created xsi:type="dcterms:W3CDTF">2013-12-19T08:11:42Z</dcterms:created>
  <dcterms:modified xsi:type="dcterms:W3CDTF">2014-12-16T04:43:44Z</dcterms:modified>
</cp:coreProperties>
</file>